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Лист1!$A$1:$P$91</definedName>
  </definedNames>
  <calcPr calcId="145621"/>
</workbook>
</file>

<file path=xl/calcChain.xml><?xml version="1.0" encoding="utf-8"?>
<calcChain xmlns="http://schemas.openxmlformats.org/spreadsheetml/2006/main">
  <c r="I88" i="1" l="1"/>
  <c r="P21" i="1" l="1"/>
  <c r="O21" i="1"/>
  <c r="N21" i="1"/>
  <c r="O9" i="1"/>
  <c r="N9" i="1"/>
  <c r="M9" i="1"/>
  <c r="O6" i="1"/>
  <c r="N6" i="1"/>
  <c r="M6" i="1"/>
  <c r="I20" i="1" l="1"/>
  <c r="E88" i="1"/>
  <c r="F88" i="1"/>
  <c r="D81" i="1"/>
  <c r="E81" i="1"/>
  <c r="F81" i="1"/>
  <c r="G81" i="1"/>
  <c r="H81" i="1"/>
  <c r="I81" i="1"/>
  <c r="J81" i="1"/>
  <c r="K81" i="1"/>
  <c r="C81" i="1"/>
  <c r="D79" i="1"/>
  <c r="E79" i="1"/>
  <c r="F79" i="1"/>
  <c r="G79" i="1"/>
  <c r="I79" i="1"/>
  <c r="J79" i="1"/>
  <c r="K79" i="1"/>
  <c r="C79" i="1"/>
  <c r="D48" i="1"/>
  <c r="E48" i="1"/>
  <c r="F48" i="1"/>
  <c r="G48" i="1"/>
  <c r="I48" i="1"/>
  <c r="J48" i="1"/>
  <c r="K48" i="1"/>
  <c r="C48" i="1"/>
  <c r="H18" i="1"/>
  <c r="J20" i="1"/>
  <c r="K20" i="1"/>
  <c r="K7" i="1" l="1"/>
  <c r="J7" i="1"/>
  <c r="I7" i="1"/>
  <c r="K4" i="1"/>
  <c r="J4" i="1"/>
  <c r="I4" i="1"/>
  <c r="I86" i="1" l="1"/>
  <c r="I83" i="1"/>
  <c r="I46" i="1"/>
  <c r="I44" i="1"/>
  <c r="I34" i="1"/>
  <c r="I32" i="1"/>
  <c r="J86" i="1"/>
  <c r="J83" i="1"/>
  <c r="J46" i="1"/>
  <c r="J44" i="1"/>
  <c r="J34" i="1"/>
  <c r="J32" i="1"/>
  <c r="I23" i="1" l="1"/>
  <c r="J23" i="1"/>
  <c r="J88" i="1" s="1"/>
  <c r="E77" i="1"/>
  <c r="F77" i="1"/>
  <c r="H72" i="1"/>
  <c r="H71" i="1"/>
  <c r="H70" i="1"/>
  <c r="H69" i="1"/>
  <c r="H73" i="1"/>
  <c r="H74" i="1"/>
  <c r="H75" i="1"/>
  <c r="H76" i="1"/>
  <c r="E44" i="1"/>
  <c r="D77" i="1"/>
  <c r="C77" i="1"/>
  <c r="H85" i="1" l="1"/>
  <c r="H84" i="1"/>
  <c r="H82" i="1"/>
  <c r="H83" i="1" s="1"/>
  <c r="H80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8" i="1"/>
  <c r="H79" i="1" s="1"/>
  <c r="H53" i="1"/>
  <c r="G86" i="1" l="1"/>
  <c r="G46" i="1"/>
  <c r="G44" i="1"/>
  <c r="G34" i="1"/>
  <c r="G32" i="1"/>
  <c r="G26" i="1" l="1"/>
  <c r="G28" i="1" s="1"/>
  <c r="G10" i="1"/>
  <c r="G23" i="1" s="1"/>
  <c r="G88" i="1" l="1"/>
  <c r="C83" i="1" l="1"/>
  <c r="C32" i="1"/>
  <c r="K23" i="1" l="1"/>
  <c r="K86" i="1"/>
  <c r="K32" i="1"/>
  <c r="K34" i="1"/>
  <c r="K44" i="1"/>
  <c r="K83" i="1"/>
  <c r="D23" i="1"/>
  <c r="D88" i="1" s="1"/>
  <c r="E23" i="1"/>
  <c r="F23" i="1"/>
  <c r="D28" i="1"/>
  <c r="E28" i="1"/>
  <c r="F28" i="1"/>
  <c r="D32" i="1"/>
  <c r="E32" i="1"/>
  <c r="F32" i="1"/>
  <c r="D34" i="1"/>
  <c r="E34" i="1"/>
  <c r="F34" i="1"/>
  <c r="D44" i="1"/>
  <c r="F44" i="1"/>
  <c r="D83" i="1"/>
  <c r="D86" i="1"/>
  <c r="E86" i="1"/>
  <c r="H86" i="1" s="1"/>
  <c r="F86" i="1"/>
  <c r="H52" i="1"/>
  <c r="H51" i="1"/>
  <c r="H50" i="1"/>
  <c r="C86" i="1"/>
  <c r="C34" i="1"/>
  <c r="H49" i="1"/>
  <c r="H47" i="1"/>
  <c r="H48" i="1" s="1"/>
  <c r="H36" i="1"/>
  <c r="H37" i="1"/>
  <c r="H38" i="1"/>
  <c r="H39" i="1"/>
  <c r="H41" i="1"/>
  <c r="H42" i="1"/>
  <c r="H43" i="1"/>
  <c r="H33" i="1"/>
  <c r="H31" i="1"/>
  <c r="H27" i="1"/>
  <c r="D46" i="1"/>
  <c r="E46" i="1"/>
  <c r="F46" i="1"/>
  <c r="K46" i="1"/>
  <c r="C46" i="1"/>
  <c r="C44" i="1"/>
  <c r="H29" i="1"/>
  <c r="H19" i="1"/>
  <c r="H30" i="1"/>
  <c r="C28" i="1"/>
  <c r="H45" i="1"/>
  <c r="H46" i="1" s="1"/>
  <c r="H5" i="1"/>
  <c r="H4" i="1"/>
  <c r="H6" i="1"/>
  <c r="H7" i="1"/>
  <c r="H9" i="1"/>
  <c r="H10" i="1"/>
  <c r="H11" i="1"/>
  <c r="H12" i="1"/>
  <c r="H14" i="1"/>
  <c r="H15" i="1"/>
  <c r="H17" i="1"/>
  <c r="H8" i="1"/>
  <c r="H20" i="1"/>
  <c r="H22" i="1"/>
  <c r="H13" i="1"/>
  <c r="H16" i="1"/>
  <c r="H21" i="1"/>
  <c r="H24" i="1"/>
  <c r="H25" i="1"/>
  <c r="H26" i="1"/>
  <c r="H35" i="1"/>
  <c r="C23" i="1"/>
  <c r="K88" i="1" l="1"/>
  <c r="C88" i="1"/>
  <c r="H34" i="1"/>
  <c r="H44" i="1"/>
  <c r="H23" i="1"/>
  <c r="H32" i="1"/>
  <c r="H28" i="1"/>
  <c r="H88" i="1" l="1"/>
</calcChain>
</file>

<file path=xl/sharedStrings.xml><?xml version="1.0" encoding="utf-8"?>
<sst xmlns="http://schemas.openxmlformats.org/spreadsheetml/2006/main" count="126" uniqueCount="108">
  <si>
    <t>№ п/п</t>
  </si>
  <si>
    <t>Ожидаемое исполнение</t>
  </si>
  <si>
    <t>Отклонение гр. 7 - гр. 5</t>
  </si>
  <si>
    <t xml:space="preserve">Наименование учреждения, КБК </t>
  </si>
  <si>
    <t>0104\791\19\2\01\02040\121\211</t>
  </si>
  <si>
    <t>0104\791\19\2\01\02040\129\213</t>
  </si>
  <si>
    <t>0104\791\19\2\01\02040\242\221</t>
  </si>
  <si>
    <t>0104\791\19\2\01\02040\242\225.6</t>
  </si>
  <si>
    <t>0104\791\19\2\01\02040\242\226.7</t>
  </si>
  <si>
    <t>Итого</t>
  </si>
  <si>
    <t>ВСЕГО</t>
  </si>
  <si>
    <t>Глава сельского поселения</t>
  </si>
  <si>
    <t>Начальник отдела учета в СП</t>
  </si>
  <si>
    <t>0102\791\19\2\01\02030\121\211</t>
  </si>
  <si>
    <t>0102\791\19\2\01\02030\129\213</t>
  </si>
  <si>
    <t>0203\791\19\2\03\51180\121\211</t>
  </si>
  <si>
    <t>0203\791\19\2\03\51180\129\213</t>
  </si>
  <si>
    <t>0104\791\19\2\01\02040\244\227</t>
  </si>
  <si>
    <t>0104\791\19\2\01\02040\244\343.2</t>
  </si>
  <si>
    <t>0104\791\19\2\01\02040\244\346</t>
  </si>
  <si>
    <t>0104\791\19\2\01\02040\852\291</t>
  </si>
  <si>
    <t>итого</t>
  </si>
  <si>
    <t>0503\791\17\2\01\74040\244\344</t>
  </si>
  <si>
    <t>0104\791\19\2\01\02040\121\266</t>
  </si>
  <si>
    <t>0104\791\19\2\01\02040\244\223.8</t>
  </si>
  <si>
    <t>0203\791\19\2\03\51180\244\343.2</t>
  </si>
  <si>
    <t>1403\791\13\4\01\74000\540\251.1</t>
  </si>
  <si>
    <t>0409\791\18\1\01\74040\244\225.6</t>
  </si>
  <si>
    <t>0409\791\18\2\01\S2160\244\225.2</t>
  </si>
  <si>
    <t>0409\791\18\1\01\03150\244\225.6</t>
  </si>
  <si>
    <t>0409\791\18\1\01\03150\244\312</t>
  </si>
  <si>
    <t>0102\791\19\2\01\02030\121\266</t>
  </si>
  <si>
    <t>0412\791\17\2\01\03330\244\226.2</t>
  </si>
  <si>
    <t>0409\791\18\1\01\S2160\244\344</t>
  </si>
  <si>
    <t>0203\791\19\2\03\51180\244\346</t>
  </si>
  <si>
    <t>1403\791\99\0\00\74000\540\251.1</t>
  </si>
  <si>
    <t>0113\791\17\1\01\09040\247\223.5</t>
  </si>
  <si>
    <t>0505\791\17\1\01\74040\244\226.11</t>
  </si>
  <si>
    <t>0409\791\18\1\01\03150\244\343.2</t>
  </si>
  <si>
    <t>0503\791\17\2\01\06050\244\226.11</t>
  </si>
  <si>
    <t>0503\791\17\2\01\06050\244\312</t>
  </si>
  <si>
    <t>0503\791\17\2\01\06050\244\344</t>
  </si>
  <si>
    <t>0503\791\17\2\01\74040\244\226.11</t>
  </si>
  <si>
    <t>0503\791\17\2\01\S2010\244\226.11</t>
  </si>
  <si>
    <t>0503\791\17\2\01\S2471\243\225.3</t>
  </si>
  <si>
    <t>0503\791\17\2\01\S2472\243\225.3</t>
  </si>
  <si>
    <t>0503\791\17\2\01\S2473\243\225.3</t>
  </si>
  <si>
    <t>0705\791\19\2\01\42970\244\226.11</t>
  </si>
  <si>
    <t>Шарифуллина А.Р.</t>
  </si>
  <si>
    <t>Идрисов З.З.</t>
  </si>
  <si>
    <t>0104\791\19\2\01\02040\244\226.11</t>
  </si>
  <si>
    <t>\0104\791\19\2\01\02040\242\226.11</t>
  </si>
  <si>
    <t>0104\791\19\2\01\02040\247\223.5</t>
  </si>
  <si>
    <t>0104\791\19\2\01\02040\247\223.6</t>
  </si>
  <si>
    <t>0113\791\17\4\01\09040\852\291</t>
  </si>
  <si>
    <t>0409\791\18\1\01\03150\244\226.11</t>
  </si>
  <si>
    <t>0409\791\18\2\01\03150\244\226.11</t>
  </si>
  <si>
    <t>0503\791\17\2\01\06050\243\226.11</t>
  </si>
  <si>
    <t>0503\791\17\2\01\74040\247\223.6</t>
  </si>
  <si>
    <t>0503\791\17\2\01\S2471\243\226.11</t>
  </si>
  <si>
    <t>0503\791\17\2\01\S2472\243\226.11</t>
  </si>
  <si>
    <t>0503\791\17\2\01\S2473\243\226.11</t>
  </si>
  <si>
    <t>0113\791\17\2\01\09040\852\291</t>
  </si>
  <si>
    <t>0605\791\17\1\01\74040\244\226.11</t>
  </si>
  <si>
    <t>0503\791\17\2\01\S2471\244\312</t>
  </si>
  <si>
    <t>0503\791\17\2\01\S2472\244\312</t>
  </si>
  <si>
    <t>0503\791\17\2\01\S2473\244\312</t>
  </si>
  <si>
    <t>бенз</t>
  </si>
  <si>
    <t>запч,канц и хоз тов</t>
  </si>
  <si>
    <t>0104\791\19\2\01\02040\244\226.9</t>
  </si>
  <si>
    <t>ростелеком</t>
  </si>
  <si>
    <t>заправка карт</t>
  </si>
  <si>
    <t>похоз.учетэДО</t>
  </si>
  <si>
    <t>видеонаблюд</t>
  </si>
  <si>
    <t>газ</t>
  </si>
  <si>
    <t>эскб</t>
  </si>
  <si>
    <t>тко дог</t>
  </si>
  <si>
    <t>подписка,оценка</t>
  </si>
  <si>
    <t>мед осм</t>
  </si>
  <si>
    <t>страх авто</t>
  </si>
  <si>
    <t>Отчет 2022г.</t>
  </si>
  <si>
    <t>Утверждено 2023г.</t>
  </si>
  <si>
    <t>Уточненный план на 18.10.2023г.</t>
  </si>
  <si>
    <t>Отчет на 18.10. 2023г.</t>
  </si>
  <si>
    <t>0503\791\17\2\01\06050\244\346</t>
  </si>
  <si>
    <t>Прогноз на 2024г.</t>
  </si>
  <si>
    <t xml:space="preserve">Итого </t>
  </si>
  <si>
    <t>0310\791\17\4\01\24300\244\226,11</t>
  </si>
  <si>
    <t>0409\791\18\2\01\03150\244\344</t>
  </si>
  <si>
    <t>0503\791\17\2\01\74040\244\226.2</t>
  </si>
  <si>
    <t>0503\791\17\2\01\S2471\244\344</t>
  </si>
  <si>
    <t>0503\791\17\2\01\S2472\244\344</t>
  </si>
  <si>
    <t>0503\791\17\2\01\S2473\244\344</t>
  </si>
  <si>
    <t>Бюджет Администрации сельского поселения Зильдяровский СС МР Миякинский район РБ в разрезе экономических статей бюджета на 30.10.2023 год, в тыс. руб.</t>
  </si>
  <si>
    <t>Прогноз на 2025г.</t>
  </si>
  <si>
    <t>Прогноз на 2026г.</t>
  </si>
  <si>
    <t>условные</t>
  </si>
  <si>
    <t>пожарная машина</t>
  </si>
  <si>
    <t>трактор</t>
  </si>
  <si>
    <t>налог гранта</t>
  </si>
  <si>
    <t>0502\791\17\1\01\S2010\244\225.2</t>
  </si>
  <si>
    <t>Дорожный фонд</t>
  </si>
  <si>
    <t>РБ</t>
  </si>
  <si>
    <t>ВУС</t>
  </si>
  <si>
    <t>зп</t>
  </si>
  <si>
    <t>налоги</t>
  </si>
  <si>
    <t>зп аппарат</t>
  </si>
  <si>
    <t>налоги аппарат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</si>
</sst>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,"/>
  </numFmts>
  <fonts count="5" x14ac:knownFonts="1">
    <font>
      <sz val="11"/>
      <color theme="1"/>
      <name val="Calibri"/>
      <family val="2"/>
      <scheme val="minor"/>
    </font>
    <font>
      <b/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1" fillId="4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justify"/>
    </xf>
    <xf numFmtId="164" fontId="2" fillId="0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justify"/>
    </xf>
    <xf numFmtId="164" fontId="3" fillId="0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3" borderId="1" xfId="0" applyFont="1" applyFill="1" applyBorder="1"/>
    <xf numFmtId="165" fontId="3" fillId="0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0" fontId="2" fillId="3" borderId="0" xfId="0" applyFont="1" applyFill="1"/>
    <xf numFmtId="0" fontId="2" fillId="2" borderId="0" xfId="0" applyFont="1" applyFill="1"/>
    <xf numFmtId="0" fontId="2" fillId="4" borderId="0" xfId="0" applyFont="1" applyFill="1"/>
    <xf numFmtId="164" fontId="2" fillId="4" borderId="0" xfId="0" applyNumberFormat="1" applyFont="1" applyFill="1"/>
    <xf numFmtId="0" fontId="4" fillId="0" borderId="0" xfId="0" applyFont="1" applyFill="1"/>
    <xf numFmtId="0" fontId="4" fillId="2" borderId="0" xfId="0" applyFont="1" applyFill="1"/>
    <xf numFmtId="0" fontId="4" fillId="4" borderId="0" xfId="0" applyFont="1" applyFill="1"/>
    <xf numFmtId="2" fontId="2" fillId="0" borderId="0" xfId="0" applyNumberFormat="1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tabSelected="1" view="pageBreakPreview" zoomScaleNormal="120" zoomScaleSheetLayoutView="100" workbookViewId="0">
      <selection activeCell="M16" sqref="M15:M16"/>
    </sheetView>
  </sheetViews>
  <sheetFormatPr defaultColWidth="9.140625" defaultRowHeight="15" x14ac:dyDescent="0.25"/>
  <cols>
    <col min="1" max="1" width="3.140625" style="29" customWidth="1"/>
    <col min="2" max="2" width="27.85546875" style="29" customWidth="1"/>
    <col min="3" max="3" width="7.28515625" style="29" customWidth="1"/>
    <col min="4" max="4" width="8.7109375" style="29" customWidth="1"/>
    <col min="5" max="5" width="8.28515625" style="29" customWidth="1"/>
    <col min="6" max="6" width="6.42578125" style="29" customWidth="1"/>
    <col min="7" max="7" width="9.28515625" style="30" hidden="1" customWidth="1"/>
    <col min="8" max="8" width="9.28515625" style="29" hidden="1" customWidth="1"/>
    <col min="9" max="11" width="9.28515625" style="31" customWidth="1"/>
    <col min="12" max="12" width="15.28515625" style="29" customWidth="1"/>
    <col min="13" max="16384" width="9.140625" style="29"/>
  </cols>
  <sheetData>
    <row r="1" spans="1:15" s="2" customFormat="1" ht="32.25" customHeight="1" x14ac:dyDescent="0.2">
      <c r="A1" s="33" t="s">
        <v>93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5" s="2" customFormat="1" ht="57.75" customHeight="1" x14ac:dyDescent="0.2">
      <c r="A2" s="3" t="s">
        <v>0</v>
      </c>
      <c r="B2" s="3" t="s">
        <v>3</v>
      </c>
      <c r="C2" s="3" t="s">
        <v>80</v>
      </c>
      <c r="D2" s="3" t="s">
        <v>81</v>
      </c>
      <c r="E2" s="3" t="s">
        <v>82</v>
      </c>
      <c r="F2" s="3" t="s">
        <v>83</v>
      </c>
      <c r="G2" s="4" t="s">
        <v>1</v>
      </c>
      <c r="H2" s="3" t="s">
        <v>2</v>
      </c>
      <c r="I2" s="5" t="s">
        <v>85</v>
      </c>
      <c r="J2" s="5" t="s">
        <v>94</v>
      </c>
      <c r="K2" s="5" t="s">
        <v>95</v>
      </c>
    </row>
    <row r="3" spans="1:15" s="9" customFormat="1" ht="12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7">
        <v>7</v>
      </c>
      <c r="H3" s="6">
        <v>8</v>
      </c>
      <c r="I3" s="8">
        <v>9</v>
      </c>
      <c r="J3" s="8">
        <v>9</v>
      </c>
      <c r="K3" s="8">
        <v>9</v>
      </c>
    </row>
    <row r="4" spans="1:15" s="2" customFormat="1" ht="19.5" customHeight="1" x14ac:dyDescent="0.2">
      <c r="A4" s="10">
        <v>1</v>
      </c>
      <c r="B4" s="11" t="s">
        <v>13</v>
      </c>
      <c r="C4" s="12">
        <v>715.8</v>
      </c>
      <c r="D4" s="12">
        <v>606.5</v>
      </c>
      <c r="E4" s="12">
        <v>606.5</v>
      </c>
      <c r="F4" s="12">
        <v>535.4</v>
      </c>
      <c r="G4" s="13">
        <v>693.9</v>
      </c>
      <c r="H4" s="12">
        <f t="shared" ref="H4:H22" si="0">G4-E4</f>
        <v>87.399999999999977</v>
      </c>
      <c r="I4" s="14">
        <f>705560</f>
        <v>705560</v>
      </c>
      <c r="J4" s="14">
        <f>705560</f>
        <v>705560</v>
      </c>
      <c r="K4" s="14">
        <f>705560</f>
        <v>705560</v>
      </c>
      <c r="L4" s="2" t="s">
        <v>104</v>
      </c>
    </row>
    <row r="5" spans="1:15" s="2" customFormat="1" ht="17.25" customHeight="1" x14ac:dyDescent="0.2">
      <c r="A5" s="10">
        <v>2</v>
      </c>
      <c r="B5" s="11" t="s">
        <v>31</v>
      </c>
      <c r="C5" s="12">
        <v>4.8</v>
      </c>
      <c r="D5" s="12">
        <v>5</v>
      </c>
      <c r="E5" s="12">
        <v>5</v>
      </c>
      <c r="F5" s="12">
        <v>0</v>
      </c>
      <c r="G5" s="13">
        <v>5</v>
      </c>
      <c r="H5" s="12">
        <f t="shared" si="0"/>
        <v>0</v>
      </c>
      <c r="I5" s="14">
        <v>0</v>
      </c>
      <c r="J5" s="14">
        <v>0</v>
      </c>
      <c r="K5" s="14">
        <v>0</v>
      </c>
    </row>
    <row r="6" spans="1:15" s="2" customFormat="1" ht="12" x14ac:dyDescent="0.2">
      <c r="A6" s="10">
        <v>3</v>
      </c>
      <c r="B6" s="11" t="s">
        <v>14</v>
      </c>
      <c r="C6" s="12">
        <v>207.6</v>
      </c>
      <c r="D6" s="12">
        <v>184.7</v>
      </c>
      <c r="E6" s="12">
        <v>184.7</v>
      </c>
      <c r="F6" s="12">
        <v>150</v>
      </c>
      <c r="G6" s="13">
        <v>209.6</v>
      </c>
      <c r="H6" s="12">
        <f t="shared" si="0"/>
        <v>24.900000000000006</v>
      </c>
      <c r="I6" s="14">
        <v>213079.12</v>
      </c>
      <c r="J6" s="14">
        <v>213079.12</v>
      </c>
      <c r="K6" s="14">
        <v>213079.12</v>
      </c>
      <c r="L6" s="2" t="s">
        <v>105</v>
      </c>
      <c r="M6" s="32">
        <f>I4+I6</f>
        <v>918639.12</v>
      </c>
      <c r="N6" s="32">
        <f>J4+J6</f>
        <v>918639.12</v>
      </c>
      <c r="O6" s="32">
        <f>K4+K6</f>
        <v>918639.12</v>
      </c>
    </row>
    <row r="7" spans="1:15" s="2" customFormat="1" ht="16.5" customHeight="1" x14ac:dyDescent="0.2">
      <c r="A7" s="10">
        <v>4</v>
      </c>
      <c r="B7" s="11" t="s">
        <v>4</v>
      </c>
      <c r="C7" s="12">
        <v>1073.8</v>
      </c>
      <c r="D7" s="12">
        <v>935.6</v>
      </c>
      <c r="E7" s="12">
        <v>976.6</v>
      </c>
      <c r="F7" s="12">
        <v>813.38</v>
      </c>
      <c r="G7" s="13">
        <v>1018.6</v>
      </c>
      <c r="H7" s="12">
        <f t="shared" si="0"/>
        <v>42</v>
      </c>
      <c r="I7" s="14">
        <f>1242625-36736.87</f>
        <v>1205888.1299999999</v>
      </c>
      <c r="J7" s="14">
        <f>1242625-36736.87</f>
        <v>1205888.1299999999</v>
      </c>
      <c r="K7" s="14">
        <f>1242625-36736.87</f>
        <v>1205888.1299999999</v>
      </c>
      <c r="L7" s="2" t="s">
        <v>106</v>
      </c>
    </row>
    <row r="8" spans="1:15" s="2" customFormat="1" ht="17.25" customHeight="1" x14ac:dyDescent="0.2">
      <c r="A8" s="10">
        <v>5</v>
      </c>
      <c r="B8" s="11" t="s">
        <v>23</v>
      </c>
      <c r="C8" s="12">
        <v>0.8</v>
      </c>
      <c r="D8" s="12">
        <v>5</v>
      </c>
      <c r="E8" s="12">
        <v>5</v>
      </c>
      <c r="F8" s="12">
        <v>0</v>
      </c>
      <c r="G8" s="13">
        <v>5</v>
      </c>
      <c r="H8" s="12">
        <f t="shared" si="0"/>
        <v>0</v>
      </c>
      <c r="I8" s="14">
        <v>0</v>
      </c>
      <c r="J8" s="14">
        <v>0</v>
      </c>
      <c r="K8" s="14">
        <v>0</v>
      </c>
    </row>
    <row r="9" spans="1:15" s="2" customFormat="1" ht="16.5" customHeight="1" x14ac:dyDescent="0.2">
      <c r="A9" s="10">
        <v>6</v>
      </c>
      <c r="B9" s="11" t="s">
        <v>5</v>
      </c>
      <c r="C9" s="12">
        <v>309.5</v>
      </c>
      <c r="D9" s="12">
        <v>284.10000000000002</v>
      </c>
      <c r="E9" s="12">
        <v>284.10000000000002</v>
      </c>
      <c r="F9" s="12">
        <v>210</v>
      </c>
      <c r="G9" s="13">
        <v>307.60000000000002</v>
      </c>
      <c r="H9" s="12">
        <f t="shared" si="0"/>
        <v>23.5</v>
      </c>
      <c r="I9" s="14">
        <v>375272.75</v>
      </c>
      <c r="J9" s="14">
        <v>375272.75</v>
      </c>
      <c r="K9" s="14">
        <v>375272.75</v>
      </c>
      <c r="L9" s="2" t="s">
        <v>107</v>
      </c>
      <c r="M9" s="32">
        <f>I7+I9</f>
        <v>1581160.88</v>
      </c>
      <c r="N9" s="32">
        <f>J7+J9</f>
        <v>1581160.88</v>
      </c>
      <c r="O9" s="32">
        <f>K7+K9</f>
        <v>1581160.88</v>
      </c>
    </row>
    <row r="10" spans="1:15" s="2" customFormat="1" ht="12" x14ac:dyDescent="0.2">
      <c r="A10" s="10">
        <v>7</v>
      </c>
      <c r="B10" s="11" t="s">
        <v>6</v>
      </c>
      <c r="C10" s="12">
        <v>27.5</v>
      </c>
      <c r="D10" s="12">
        <v>32</v>
      </c>
      <c r="E10" s="12">
        <v>28.5</v>
      </c>
      <c r="F10" s="12">
        <v>17</v>
      </c>
      <c r="G10" s="13">
        <f>E10-F10</f>
        <v>11.5</v>
      </c>
      <c r="H10" s="12">
        <f t="shared" si="0"/>
        <v>-17</v>
      </c>
      <c r="I10" s="14">
        <v>34335.68</v>
      </c>
      <c r="J10" s="14">
        <v>34335.68</v>
      </c>
      <c r="K10" s="14">
        <v>34335.68</v>
      </c>
      <c r="L10" s="2" t="s">
        <v>70</v>
      </c>
    </row>
    <row r="11" spans="1:15" s="2" customFormat="1" ht="12" x14ac:dyDescent="0.2">
      <c r="A11" s="10">
        <v>8</v>
      </c>
      <c r="B11" s="11" t="s">
        <v>7</v>
      </c>
      <c r="C11" s="12">
        <v>0</v>
      </c>
      <c r="D11" s="12">
        <v>4.8</v>
      </c>
      <c r="E11" s="12">
        <v>4.8</v>
      </c>
      <c r="F11" s="12">
        <v>0</v>
      </c>
      <c r="G11" s="13">
        <v>0.5</v>
      </c>
      <c r="H11" s="12">
        <f t="shared" si="0"/>
        <v>-4.3</v>
      </c>
      <c r="I11" s="14">
        <v>0</v>
      </c>
      <c r="J11" s="14">
        <v>0</v>
      </c>
      <c r="K11" s="14">
        <v>0</v>
      </c>
      <c r="L11" s="2" t="s">
        <v>71</v>
      </c>
    </row>
    <row r="12" spans="1:15" s="2" customFormat="1" ht="12" x14ac:dyDescent="0.2">
      <c r="A12" s="10">
        <v>9</v>
      </c>
      <c r="B12" s="11" t="s">
        <v>8</v>
      </c>
      <c r="C12" s="12">
        <v>19.600000000000001</v>
      </c>
      <c r="D12" s="12">
        <v>0</v>
      </c>
      <c r="E12" s="12">
        <v>9.5</v>
      </c>
      <c r="F12" s="12">
        <v>0</v>
      </c>
      <c r="G12" s="13">
        <v>36.9</v>
      </c>
      <c r="H12" s="12">
        <f t="shared" si="0"/>
        <v>27.4</v>
      </c>
      <c r="I12" s="14">
        <v>0</v>
      </c>
      <c r="J12" s="14">
        <v>0</v>
      </c>
      <c r="K12" s="14">
        <v>0</v>
      </c>
      <c r="L12" s="2" t="s">
        <v>72</v>
      </c>
    </row>
    <row r="13" spans="1:15" s="2" customFormat="1" ht="17.25" customHeight="1" x14ac:dyDescent="0.2">
      <c r="A13" s="10">
        <v>11</v>
      </c>
      <c r="B13" s="11" t="s">
        <v>51</v>
      </c>
      <c r="C13" s="12">
        <v>14.4</v>
      </c>
      <c r="D13" s="12">
        <v>14.4</v>
      </c>
      <c r="E13" s="12">
        <v>14.4</v>
      </c>
      <c r="F13" s="12">
        <v>8.4</v>
      </c>
      <c r="G13" s="13">
        <v>13.4</v>
      </c>
      <c r="H13" s="12">
        <f t="shared" si="0"/>
        <v>-1</v>
      </c>
      <c r="I13" s="14">
        <v>14400</v>
      </c>
      <c r="J13" s="14">
        <v>14400</v>
      </c>
      <c r="K13" s="14">
        <v>14400</v>
      </c>
      <c r="L13" s="2" t="s">
        <v>73</v>
      </c>
    </row>
    <row r="14" spans="1:15" s="2" customFormat="1" ht="12" x14ac:dyDescent="0.2">
      <c r="A14" s="10">
        <v>12</v>
      </c>
      <c r="B14" s="11" t="s">
        <v>52</v>
      </c>
      <c r="C14" s="12">
        <v>17.5</v>
      </c>
      <c r="D14" s="12">
        <v>0</v>
      </c>
      <c r="E14" s="12">
        <v>20</v>
      </c>
      <c r="F14" s="12">
        <v>10.7</v>
      </c>
      <c r="G14" s="13">
        <v>0</v>
      </c>
      <c r="H14" s="12">
        <f t="shared" si="0"/>
        <v>-20</v>
      </c>
      <c r="I14" s="14">
        <v>23693.25</v>
      </c>
      <c r="J14" s="14">
        <v>24256.39</v>
      </c>
      <c r="K14" s="14">
        <v>26682.02</v>
      </c>
      <c r="L14" s="2" t="s">
        <v>74</v>
      </c>
    </row>
    <row r="15" spans="1:15" s="2" customFormat="1" ht="12" x14ac:dyDescent="0.2">
      <c r="A15" s="10">
        <v>13</v>
      </c>
      <c r="B15" s="11" t="s">
        <v>53</v>
      </c>
      <c r="C15" s="12">
        <v>6</v>
      </c>
      <c r="D15" s="12">
        <v>6.6</v>
      </c>
      <c r="E15" s="12">
        <v>6.6</v>
      </c>
      <c r="F15" s="12">
        <v>2.4</v>
      </c>
      <c r="G15" s="13">
        <v>58.9</v>
      </c>
      <c r="H15" s="12">
        <f t="shared" si="0"/>
        <v>52.3</v>
      </c>
      <c r="I15" s="14">
        <v>2225.64</v>
      </c>
      <c r="J15" s="14">
        <v>7449.76</v>
      </c>
      <c r="K15" s="14">
        <v>8193.1200000000008</v>
      </c>
      <c r="L15" s="2" t="s">
        <v>75</v>
      </c>
    </row>
    <row r="16" spans="1:15" s="2" customFormat="1" ht="17.25" customHeight="1" x14ac:dyDescent="0.2">
      <c r="A16" s="10">
        <v>14</v>
      </c>
      <c r="B16" s="11" t="s">
        <v>24</v>
      </c>
      <c r="C16" s="12">
        <v>4.5</v>
      </c>
      <c r="D16" s="12">
        <v>4.5999999999999996</v>
      </c>
      <c r="E16" s="12">
        <v>4.8</v>
      </c>
      <c r="F16" s="12">
        <v>3.6</v>
      </c>
      <c r="G16" s="13">
        <v>4.5</v>
      </c>
      <c r="H16" s="12">
        <f t="shared" si="0"/>
        <v>-0.29999999999999982</v>
      </c>
      <c r="I16" s="14">
        <v>5281.11</v>
      </c>
      <c r="J16" s="14">
        <v>5809.26</v>
      </c>
      <c r="K16" s="14">
        <v>6390.17</v>
      </c>
      <c r="L16" s="2" t="s">
        <v>76</v>
      </c>
    </row>
    <row r="17" spans="1:16" s="2" customFormat="1" ht="18" customHeight="1" x14ac:dyDescent="0.2">
      <c r="A17" s="10">
        <v>15</v>
      </c>
      <c r="B17" s="11" t="s">
        <v>50</v>
      </c>
      <c r="C17" s="12">
        <v>7.4</v>
      </c>
      <c r="D17" s="12">
        <v>6.7</v>
      </c>
      <c r="E17" s="12">
        <v>6.7</v>
      </c>
      <c r="F17" s="12">
        <v>1</v>
      </c>
      <c r="G17" s="13">
        <v>2.6</v>
      </c>
      <c r="H17" s="12">
        <f t="shared" si="0"/>
        <v>-4.0999999999999996</v>
      </c>
      <c r="I17" s="14">
        <v>0</v>
      </c>
      <c r="J17" s="14">
        <v>0</v>
      </c>
      <c r="K17" s="14">
        <v>0</v>
      </c>
      <c r="L17" s="2" t="s">
        <v>77</v>
      </c>
    </row>
    <row r="18" spans="1:16" s="2" customFormat="1" ht="18" customHeight="1" x14ac:dyDescent="0.2">
      <c r="A18" s="10"/>
      <c r="B18" s="11" t="s">
        <v>69</v>
      </c>
      <c r="C18" s="12">
        <v>3.2</v>
      </c>
      <c r="D18" s="12">
        <v>0</v>
      </c>
      <c r="E18" s="12">
        <v>0</v>
      </c>
      <c r="F18" s="12">
        <v>0</v>
      </c>
      <c r="G18" s="13">
        <v>4.4000000000000004</v>
      </c>
      <c r="H18" s="12">
        <f t="shared" si="0"/>
        <v>4.4000000000000004</v>
      </c>
      <c r="I18" s="14">
        <v>0</v>
      </c>
      <c r="J18" s="14">
        <v>0</v>
      </c>
      <c r="K18" s="14">
        <v>0</v>
      </c>
      <c r="L18" s="2" t="s">
        <v>78</v>
      </c>
    </row>
    <row r="19" spans="1:16" s="2" customFormat="1" ht="17.25" customHeight="1" x14ac:dyDescent="0.2">
      <c r="A19" s="10">
        <v>16</v>
      </c>
      <c r="B19" s="11" t="s">
        <v>17</v>
      </c>
      <c r="C19" s="12">
        <v>3.52</v>
      </c>
      <c r="D19" s="12">
        <v>3.8</v>
      </c>
      <c r="E19" s="12">
        <v>5.4</v>
      </c>
      <c r="F19" s="12">
        <v>5.4</v>
      </c>
      <c r="G19" s="13">
        <v>3.1</v>
      </c>
      <c r="H19" s="12">
        <f t="shared" si="0"/>
        <v>-2.3000000000000003</v>
      </c>
      <c r="I19" s="14">
        <v>0</v>
      </c>
      <c r="J19" s="14">
        <v>0</v>
      </c>
      <c r="K19" s="14">
        <v>0</v>
      </c>
      <c r="L19" s="2" t="s">
        <v>79</v>
      </c>
    </row>
    <row r="20" spans="1:16" s="2" customFormat="1" ht="17.25" customHeight="1" x14ac:dyDescent="0.2">
      <c r="A20" s="10">
        <v>17</v>
      </c>
      <c r="B20" s="11" t="s">
        <v>18</v>
      </c>
      <c r="C20" s="12">
        <v>110.7</v>
      </c>
      <c r="D20" s="12">
        <v>22.6</v>
      </c>
      <c r="E20" s="12">
        <v>82.6</v>
      </c>
      <c r="F20" s="12">
        <v>29.9</v>
      </c>
      <c r="G20" s="13">
        <v>120</v>
      </c>
      <c r="H20" s="12">
        <f t="shared" si="0"/>
        <v>37.400000000000006</v>
      </c>
      <c r="I20" s="15">
        <f>133600-I10-I13-I14-I15-I16-I22-I30-I31</f>
        <v>44951.320000000007</v>
      </c>
      <c r="J20" s="15">
        <f t="shared" ref="J20:K20" si="1">133600-J10-J13-J14-J15-J16-J22-J30-J31</f>
        <v>38635.910000000003</v>
      </c>
      <c r="K20" s="15">
        <f t="shared" si="1"/>
        <v>34886.01</v>
      </c>
      <c r="L20" s="27" t="s">
        <v>67</v>
      </c>
    </row>
    <row r="21" spans="1:16" s="2" customFormat="1" ht="17.25" customHeight="1" x14ac:dyDescent="0.2">
      <c r="A21" s="10">
        <v>19</v>
      </c>
      <c r="B21" s="11" t="s">
        <v>19</v>
      </c>
      <c r="C21" s="12">
        <v>23.8</v>
      </c>
      <c r="D21" s="12">
        <v>8</v>
      </c>
      <c r="E21" s="12">
        <v>20.399999999999999</v>
      </c>
      <c r="F21" s="12">
        <v>0</v>
      </c>
      <c r="G21" s="13">
        <v>9</v>
      </c>
      <c r="H21" s="12">
        <f t="shared" si="0"/>
        <v>-11.399999999999999</v>
      </c>
      <c r="I21" s="14">
        <v>0</v>
      </c>
      <c r="J21" s="14">
        <v>0</v>
      </c>
      <c r="K21" s="14">
        <v>0</v>
      </c>
      <c r="L21" s="27" t="s">
        <v>68</v>
      </c>
      <c r="N21" s="32">
        <f>SUM(I10:I21)</f>
        <v>124887</v>
      </c>
      <c r="O21" s="32">
        <f>SUM(J10:J21)</f>
        <v>124887</v>
      </c>
      <c r="P21" s="32">
        <f>SUM(K10:K21)</f>
        <v>124887</v>
      </c>
    </row>
    <row r="22" spans="1:16" s="2" customFormat="1" ht="17.25" customHeight="1" x14ac:dyDescent="0.2">
      <c r="A22" s="10">
        <v>21</v>
      </c>
      <c r="B22" s="11" t="s">
        <v>20</v>
      </c>
      <c r="C22" s="12">
        <v>2.2000000000000002</v>
      </c>
      <c r="D22" s="12">
        <v>5.6</v>
      </c>
      <c r="E22" s="12">
        <v>4.4000000000000004</v>
      </c>
      <c r="F22" s="12">
        <v>1.6</v>
      </c>
      <c r="G22" s="13">
        <v>2.2000000000000002</v>
      </c>
      <c r="H22" s="12">
        <f t="shared" si="0"/>
        <v>-2.2000000000000002</v>
      </c>
      <c r="I22" s="14">
        <v>2175</v>
      </c>
      <c r="J22" s="14">
        <v>2175</v>
      </c>
      <c r="K22" s="14">
        <v>2175</v>
      </c>
      <c r="L22" s="2" t="s">
        <v>99</v>
      </c>
    </row>
    <row r="23" spans="1:16" s="21" customFormat="1" ht="17.25" customHeight="1" x14ac:dyDescent="0.2">
      <c r="A23" s="16"/>
      <c r="B23" s="17" t="s">
        <v>9</v>
      </c>
      <c r="C23" s="18">
        <f t="shared" ref="C23:K23" si="2">SUM(C4:C22)</f>
        <v>2552.62</v>
      </c>
      <c r="D23" s="18">
        <f t="shared" si="2"/>
        <v>2130</v>
      </c>
      <c r="E23" s="18">
        <f t="shared" si="2"/>
        <v>2270.0000000000005</v>
      </c>
      <c r="F23" s="18">
        <f t="shared" si="2"/>
        <v>1788.7800000000002</v>
      </c>
      <c r="G23" s="19">
        <f t="shared" si="2"/>
        <v>2506.6999999999998</v>
      </c>
      <c r="H23" s="18">
        <f t="shared" si="2"/>
        <v>236.7</v>
      </c>
      <c r="I23" s="20">
        <f t="shared" si="2"/>
        <v>2626862</v>
      </c>
      <c r="J23" s="20">
        <f t="shared" si="2"/>
        <v>2626862</v>
      </c>
      <c r="K23" s="20">
        <f t="shared" si="2"/>
        <v>2626862</v>
      </c>
    </row>
    <row r="24" spans="1:16" s="21" customFormat="1" ht="17.25" customHeight="1" x14ac:dyDescent="0.2">
      <c r="A24" s="10">
        <v>23</v>
      </c>
      <c r="B24" s="11" t="s">
        <v>15</v>
      </c>
      <c r="C24" s="12">
        <v>81.400000000000006</v>
      </c>
      <c r="D24" s="12">
        <v>93.1</v>
      </c>
      <c r="E24" s="12">
        <v>93.1</v>
      </c>
      <c r="F24" s="12">
        <v>69.8</v>
      </c>
      <c r="G24" s="13">
        <v>76.599999999999994</v>
      </c>
      <c r="H24" s="12">
        <f>G24-E24</f>
        <v>-16.5</v>
      </c>
      <c r="I24" s="14">
        <v>96774</v>
      </c>
      <c r="J24" s="14">
        <v>99539</v>
      </c>
      <c r="K24" s="14">
        <v>99539</v>
      </c>
      <c r="L24" s="21" t="s">
        <v>103</v>
      </c>
    </row>
    <row r="25" spans="1:16" s="21" customFormat="1" ht="17.25" customHeight="1" x14ac:dyDescent="0.2">
      <c r="A25" s="10">
        <v>24</v>
      </c>
      <c r="B25" s="11" t="s">
        <v>16</v>
      </c>
      <c r="C25" s="12">
        <v>24.5</v>
      </c>
      <c r="D25" s="12">
        <v>28.1</v>
      </c>
      <c r="E25" s="12">
        <v>28.1</v>
      </c>
      <c r="F25" s="12">
        <v>21.1</v>
      </c>
      <c r="G25" s="13">
        <v>23</v>
      </c>
      <c r="H25" s="12">
        <f>G25-E25</f>
        <v>-5.1000000000000014</v>
      </c>
      <c r="I25" s="14">
        <v>29226</v>
      </c>
      <c r="J25" s="14">
        <v>30061</v>
      </c>
      <c r="K25" s="14">
        <v>30061</v>
      </c>
      <c r="L25" s="21" t="s">
        <v>103</v>
      </c>
    </row>
    <row r="26" spans="1:16" s="21" customFormat="1" ht="17.25" customHeight="1" x14ac:dyDescent="0.2">
      <c r="A26" s="10">
        <v>25</v>
      </c>
      <c r="B26" s="11" t="s">
        <v>25</v>
      </c>
      <c r="C26" s="12">
        <v>4</v>
      </c>
      <c r="D26" s="12">
        <v>4.9000000000000004</v>
      </c>
      <c r="E26" s="12">
        <v>4.9000000000000004</v>
      </c>
      <c r="F26" s="12">
        <v>0</v>
      </c>
      <c r="G26" s="13">
        <f t="shared" ref="G26" si="3">E26-F26</f>
        <v>4.9000000000000004</v>
      </c>
      <c r="H26" s="12">
        <f>G26-E26</f>
        <v>0</v>
      </c>
      <c r="I26" s="14">
        <v>5800</v>
      </c>
      <c r="J26" s="14">
        <v>6500</v>
      </c>
      <c r="K26" s="14">
        <v>6500</v>
      </c>
      <c r="L26" s="21" t="s">
        <v>103</v>
      </c>
    </row>
    <row r="27" spans="1:16" s="21" customFormat="1" ht="17.25" customHeight="1" x14ac:dyDescent="0.2">
      <c r="A27" s="10">
        <v>26</v>
      </c>
      <c r="B27" s="11" t="s">
        <v>34</v>
      </c>
      <c r="C27" s="12">
        <v>2.5</v>
      </c>
      <c r="D27" s="12">
        <v>3.4</v>
      </c>
      <c r="E27" s="12">
        <v>3.4</v>
      </c>
      <c r="F27" s="12">
        <v>3.4</v>
      </c>
      <c r="G27" s="13">
        <v>2.5</v>
      </c>
      <c r="H27" s="12">
        <f>G27-E27</f>
        <v>-0.89999999999999991</v>
      </c>
      <c r="I27" s="14">
        <v>3500</v>
      </c>
      <c r="J27" s="14">
        <v>4000</v>
      </c>
      <c r="K27" s="14">
        <v>4000</v>
      </c>
      <c r="L27" s="21" t="s">
        <v>103</v>
      </c>
    </row>
    <row r="28" spans="1:16" s="21" customFormat="1" ht="17.25" customHeight="1" x14ac:dyDescent="0.2">
      <c r="A28" s="16"/>
      <c r="B28" s="17" t="s">
        <v>21</v>
      </c>
      <c r="C28" s="18">
        <f>SUM(C24:C27)</f>
        <v>112.4</v>
      </c>
      <c r="D28" s="18">
        <f t="shared" ref="D28:H28" si="4">SUM(D24:D27)</f>
        <v>129.5</v>
      </c>
      <c r="E28" s="18">
        <f t="shared" si="4"/>
        <v>129.5</v>
      </c>
      <c r="F28" s="18">
        <f t="shared" si="4"/>
        <v>94.300000000000011</v>
      </c>
      <c r="G28" s="19">
        <f>SUM(G24:G27)</f>
        <v>107</v>
      </c>
      <c r="H28" s="18">
        <f t="shared" si="4"/>
        <v>-22.5</v>
      </c>
      <c r="I28" s="20">
        <v>135300</v>
      </c>
      <c r="J28" s="20">
        <v>140100</v>
      </c>
      <c r="K28" s="20">
        <v>140100</v>
      </c>
    </row>
    <row r="29" spans="1:16" s="21" customFormat="1" ht="17.25" customHeight="1" x14ac:dyDescent="0.2">
      <c r="A29" s="10">
        <v>27</v>
      </c>
      <c r="B29" s="11" t="s">
        <v>36</v>
      </c>
      <c r="C29" s="12"/>
      <c r="D29" s="12">
        <v>20</v>
      </c>
      <c r="E29" s="12">
        <v>0</v>
      </c>
      <c r="F29" s="12">
        <v>0</v>
      </c>
      <c r="G29" s="13">
        <v>0</v>
      </c>
      <c r="H29" s="12">
        <f>G29-E29</f>
        <v>0</v>
      </c>
      <c r="I29" s="14">
        <v>0</v>
      </c>
      <c r="J29" s="14">
        <v>0</v>
      </c>
      <c r="K29" s="14">
        <v>0</v>
      </c>
    </row>
    <row r="30" spans="1:16" s="21" customFormat="1" ht="17.25" customHeight="1" x14ac:dyDescent="0.2">
      <c r="A30" s="10">
        <v>28</v>
      </c>
      <c r="B30" s="11" t="s">
        <v>62</v>
      </c>
      <c r="C30" s="12">
        <v>3.1</v>
      </c>
      <c r="D30" s="12">
        <v>4.5</v>
      </c>
      <c r="E30" s="12">
        <v>4.5</v>
      </c>
      <c r="F30" s="12">
        <v>1.5</v>
      </c>
      <c r="G30" s="13">
        <v>0</v>
      </c>
      <c r="H30" s="12">
        <f>G30-E30</f>
        <v>-4.5</v>
      </c>
      <c r="I30" s="14">
        <v>4488</v>
      </c>
      <c r="J30" s="14">
        <v>4488</v>
      </c>
      <c r="K30" s="14">
        <v>4488</v>
      </c>
      <c r="L30" s="21" t="s">
        <v>97</v>
      </c>
    </row>
    <row r="31" spans="1:16" s="21" customFormat="1" ht="17.25" customHeight="1" x14ac:dyDescent="0.2">
      <c r="A31" s="10">
        <v>29</v>
      </c>
      <c r="B31" s="11" t="s">
        <v>54</v>
      </c>
      <c r="C31" s="12">
        <v>3.4</v>
      </c>
      <c r="D31" s="12">
        <v>0</v>
      </c>
      <c r="E31" s="12">
        <v>2.9</v>
      </c>
      <c r="F31" s="12">
        <v>2.8</v>
      </c>
      <c r="G31" s="13">
        <v>0</v>
      </c>
      <c r="H31" s="12">
        <f>G31-E31</f>
        <v>-2.9</v>
      </c>
      <c r="I31" s="14">
        <v>2050</v>
      </c>
      <c r="J31" s="14">
        <v>2050</v>
      </c>
      <c r="K31" s="14">
        <v>2050</v>
      </c>
      <c r="L31" s="21" t="s">
        <v>98</v>
      </c>
    </row>
    <row r="32" spans="1:16" s="21" customFormat="1" ht="21" customHeight="1" x14ac:dyDescent="0.2">
      <c r="A32" s="16"/>
      <c r="B32" s="17" t="s">
        <v>9</v>
      </c>
      <c r="C32" s="18">
        <f>SUM(C29:C31)</f>
        <v>6.5</v>
      </c>
      <c r="D32" s="18">
        <f>D29+D30+D31</f>
        <v>24.5</v>
      </c>
      <c r="E32" s="18">
        <f>E29+E30+E31</f>
        <v>7.4</v>
      </c>
      <c r="F32" s="18">
        <f>F29+F30+F31</f>
        <v>4.3</v>
      </c>
      <c r="G32" s="19">
        <f>SUM(G29:G31)</f>
        <v>0</v>
      </c>
      <c r="H32" s="18">
        <f>H29+H30+H31</f>
        <v>-7.4</v>
      </c>
      <c r="I32" s="20">
        <f>I29+I30+I31</f>
        <v>6538</v>
      </c>
      <c r="J32" s="20">
        <f>J29+J30+J31</f>
        <v>6538</v>
      </c>
      <c r="K32" s="20">
        <f>K29+K30+K31</f>
        <v>6538</v>
      </c>
    </row>
    <row r="33" spans="1:12" s="21" customFormat="1" ht="17.25" customHeight="1" x14ac:dyDescent="0.2">
      <c r="A33" s="10">
        <v>30</v>
      </c>
      <c r="B33" s="11" t="s">
        <v>87</v>
      </c>
      <c r="C33" s="12">
        <v>0</v>
      </c>
      <c r="D33" s="12"/>
      <c r="E33" s="12">
        <v>7.5</v>
      </c>
      <c r="F33" s="12">
        <v>7.5</v>
      </c>
      <c r="G33" s="19"/>
      <c r="H33" s="12">
        <f t="shared" ref="H33" si="5">G33-E33</f>
        <v>-7.5</v>
      </c>
      <c r="I33" s="20"/>
      <c r="J33" s="20"/>
      <c r="K33" s="20"/>
    </row>
    <row r="34" spans="1:12" s="2" customFormat="1" ht="17.25" customHeight="1" x14ac:dyDescent="0.2">
      <c r="A34" s="10"/>
      <c r="B34" s="17" t="s">
        <v>9</v>
      </c>
      <c r="C34" s="18">
        <f t="shared" ref="C34:K34" si="6">SUM(C33:C33)</f>
        <v>0</v>
      </c>
      <c r="D34" s="18">
        <f t="shared" si="6"/>
        <v>0</v>
      </c>
      <c r="E34" s="18">
        <f t="shared" si="6"/>
        <v>7.5</v>
      </c>
      <c r="F34" s="18">
        <f t="shared" si="6"/>
        <v>7.5</v>
      </c>
      <c r="G34" s="19">
        <f t="shared" si="6"/>
        <v>0</v>
      </c>
      <c r="H34" s="18">
        <f t="shared" si="6"/>
        <v>-7.5</v>
      </c>
      <c r="I34" s="20">
        <f t="shared" si="6"/>
        <v>0</v>
      </c>
      <c r="J34" s="20">
        <f t="shared" si="6"/>
        <v>0</v>
      </c>
      <c r="K34" s="20">
        <f t="shared" si="6"/>
        <v>0</v>
      </c>
    </row>
    <row r="35" spans="1:12" s="2" customFormat="1" ht="17.25" customHeight="1" x14ac:dyDescent="0.2">
      <c r="A35" s="10">
        <v>39</v>
      </c>
      <c r="B35" s="11" t="s">
        <v>55</v>
      </c>
      <c r="C35" s="12">
        <v>26.4</v>
      </c>
      <c r="D35" s="12"/>
      <c r="E35" s="12"/>
      <c r="F35" s="12">
        <v>0</v>
      </c>
      <c r="G35" s="13"/>
      <c r="H35" s="12">
        <f>G35-E35</f>
        <v>0</v>
      </c>
      <c r="I35" s="14"/>
      <c r="J35" s="14"/>
      <c r="K35" s="14"/>
    </row>
    <row r="36" spans="1:12" s="2" customFormat="1" ht="17.25" customHeight="1" x14ac:dyDescent="0.2">
      <c r="A36" s="10">
        <v>40</v>
      </c>
      <c r="B36" s="11" t="s">
        <v>30</v>
      </c>
      <c r="C36" s="12">
        <v>35.4</v>
      </c>
      <c r="D36" s="12"/>
      <c r="E36" s="12"/>
      <c r="F36" s="12">
        <v>0</v>
      </c>
      <c r="G36" s="13">
        <v>30.4</v>
      </c>
      <c r="H36" s="12">
        <f t="shared" ref="H36:H43" si="7">G36-E36</f>
        <v>30.4</v>
      </c>
      <c r="I36" s="14"/>
      <c r="J36" s="14"/>
      <c r="K36" s="14"/>
    </row>
    <row r="37" spans="1:12" s="2" customFormat="1" ht="17.25" customHeight="1" x14ac:dyDescent="0.2">
      <c r="A37" s="10">
        <v>42</v>
      </c>
      <c r="B37" s="11" t="s">
        <v>29</v>
      </c>
      <c r="C37" s="12"/>
      <c r="D37" s="12">
        <v>414</v>
      </c>
      <c r="E37" s="12">
        <v>938.5</v>
      </c>
      <c r="F37" s="12">
        <v>544.29999999999995</v>
      </c>
      <c r="G37" s="13">
        <v>403.9</v>
      </c>
      <c r="H37" s="12">
        <f t="shared" si="7"/>
        <v>-534.6</v>
      </c>
      <c r="I37" s="14">
        <v>414000</v>
      </c>
      <c r="J37" s="14">
        <v>414000</v>
      </c>
      <c r="K37" s="14">
        <v>414000</v>
      </c>
      <c r="L37" s="2" t="s">
        <v>101</v>
      </c>
    </row>
    <row r="38" spans="1:12" s="2" customFormat="1" ht="17.25" customHeight="1" x14ac:dyDescent="0.2">
      <c r="A38" s="10">
        <v>44</v>
      </c>
      <c r="B38" s="11" t="s">
        <v>56</v>
      </c>
      <c r="C38" s="12">
        <v>8.6999999999999993</v>
      </c>
      <c r="D38" s="12"/>
      <c r="E38" s="12"/>
      <c r="F38" s="12">
        <v>0</v>
      </c>
      <c r="G38" s="13"/>
      <c r="H38" s="12">
        <f t="shared" si="7"/>
        <v>0</v>
      </c>
      <c r="I38" s="14"/>
      <c r="J38" s="14"/>
      <c r="K38" s="14"/>
    </row>
    <row r="39" spans="1:12" s="2" customFormat="1" ht="17.25" customHeight="1" x14ac:dyDescent="0.2">
      <c r="A39" s="10">
        <v>46</v>
      </c>
      <c r="B39" s="11" t="s">
        <v>27</v>
      </c>
      <c r="C39" s="12">
        <v>459.7</v>
      </c>
      <c r="D39" s="12"/>
      <c r="E39" s="12"/>
      <c r="F39" s="12"/>
      <c r="G39" s="13"/>
      <c r="H39" s="12">
        <f t="shared" si="7"/>
        <v>0</v>
      </c>
      <c r="I39" s="14"/>
      <c r="J39" s="14"/>
      <c r="K39" s="14"/>
    </row>
    <row r="40" spans="1:12" s="2" customFormat="1" ht="17.25" customHeight="1" x14ac:dyDescent="0.2">
      <c r="A40" s="10"/>
      <c r="B40" s="11" t="s">
        <v>88</v>
      </c>
      <c r="C40" s="12"/>
      <c r="D40" s="12"/>
      <c r="E40" s="12">
        <v>9</v>
      </c>
      <c r="F40" s="12">
        <v>6.8</v>
      </c>
      <c r="G40" s="13"/>
      <c r="H40" s="12"/>
      <c r="I40" s="14"/>
      <c r="J40" s="14"/>
      <c r="K40" s="14"/>
    </row>
    <row r="41" spans="1:12" s="2" customFormat="1" ht="17.25" customHeight="1" x14ac:dyDescent="0.2">
      <c r="A41" s="10">
        <v>49</v>
      </c>
      <c r="B41" s="11" t="s">
        <v>38</v>
      </c>
      <c r="C41" s="12">
        <v>20</v>
      </c>
      <c r="D41" s="12"/>
      <c r="E41" s="12">
        <v>15</v>
      </c>
      <c r="F41" s="12">
        <v>15</v>
      </c>
      <c r="G41" s="13"/>
      <c r="H41" s="12">
        <f t="shared" si="7"/>
        <v>-15</v>
      </c>
      <c r="I41" s="14"/>
      <c r="J41" s="14"/>
      <c r="K41" s="14"/>
    </row>
    <row r="42" spans="1:12" s="2" customFormat="1" ht="17.25" customHeight="1" x14ac:dyDescent="0.2">
      <c r="A42" s="10">
        <v>52</v>
      </c>
      <c r="B42" s="11" t="s">
        <v>28</v>
      </c>
      <c r="C42" s="12">
        <v>13.6</v>
      </c>
      <c r="D42" s="12"/>
      <c r="E42" s="12"/>
      <c r="F42" s="12">
        <v>0</v>
      </c>
      <c r="G42" s="13"/>
      <c r="H42" s="12">
        <f t="shared" si="7"/>
        <v>0</v>
      </c>
      <c r="I42" s="14"/>
      <c r="J42" s="14"/>
      <c r="K42" s="14"/>
    </row>
    <row r="43" spans="1:12" s="2" customFormat="1" ht="17.25" customHeight="1" x14ac:dyDescent="0.2">
      <c r="A43" s="10">
        <v>53</v>
      </c>
      <c r="B43" s="11" t="s">
        <v>33</v>
      </c>
      <c r="C43" s="12">
        <v>409.7</v>
      </c>
      <c r="D43" s="12"/>
      <c r="E43" s="12"/>
      <c r="F43" s="12"/>
      <c r="G43" s="13"/>
      <c r="H43" s="12">
        <f t="shared" si="7"/>
        <v>0</v>
      </c>
      <c r="I43" s="14"/>
      <c r="J43" s="14"/>
      <c r="K43" s="14"/>
    </row>
    <row r="44" spans="1:12" s="2" customFormat="1" ht="17.25" customHeight="1" x14ac:dyDescent="0.2">
      <c r="A44" s="10"/>
      <c r="B44" s="17" t="s">
        <v>9</v>
      </c>
      <c r="C44" s="18">
        <f t="shared" ref="C44:K44" si="8">SUM(C35:C43)</f>
        <v>973.5</v>
      </c>
      <c r="D44" s="18">
        <f t="shared" si="8"/>
        <v>414</v>
      </c>
      <c r="E44" s="18">
        <f t="shared" si="8"/>
        <v>962.5</v>
      </c>
      <c r="F44" s="18">
        <f t="shared" si="8"/>
        <v>566.09999999999991</v>
      </c>
      <c r="G44" s="19">
        <f t="shared" si="8"/>
        <v>434.29999999999995</v>
      </c>
      <c r="H44" s="18">
        <f t="shared" si="8"/>
        <v>-519.20000000000005</v>
      </c>
      <c r="I44" s="20">
        <f t="shared" si="8"/>
        <v>414000</v>
      </c>
      <c r="J44" s="20">
        <f t="shared" si="8"/>
        <v>414000</v>
      </c>
      <c r="K44" s="20">
        <f t="shared" si="8"/>
        <v>414000</v>
      </c>
    </row>
    <row r="45" spans="1:12" s="2" customFormat="1" ht="17.25" customHeight="1" x14ac:dyDescent="0.2">
      <c r="A45" s="10">
        <v>55</v>
      </c>
      <c r="B45" s="11" t="s">
        <v>32</v>
      </c>
      <c r="C45" s="12">
        <v>0</v>
      </c>
      <c r="D45" s="12"/>
      <c r="E45" s="12">
        <v>65</v>
      </c>
      <c r="F45" s="12">
        <v>35.299999999999997</v>
      </c>
      <c r="G45" s="13">
        <v>0</v>
      </c>
      <c r="H45" s="12">
        <f>G45-E45</f>
        <v>-65</v>
      </c>
      <c r="I45" s="14"/>
      <c r="J45" s="14"/>
      <c r="K45" s="14"/>
    </row>
    <row r="46" spans="1:12" s="2" customFormat="1" ht="17.25" customHeight="1" x14ac:dyDescent="0.2">
      <c r="A46" s="10"/>
      <c r="B46" s="17" t="s">
        <v>9</v>
      </c>
      <c r="C46" s="18">
        <f t="shared" ref="C46:K46" si="9">SUM(C45:C45)</f>
        <v>0</v>
      </c>
      <c r="D46" s="18">
        <f t="shared" si="9"/>
        <v>0</v>
      </c>
      <c r="E46" s="18">
        <f t="shared" si="9"/>
        <v>65</v>
      </c>
      <c r="F46" s="18">
        <f t="shared" si="9"/>
        <v>35.299999999999997</v>
      </c>
      <c r="G46" s="19">
        <f>SUM(G45)</f>
        <v>0</v>
      </c>
      <c r="H46" s="18">
        <f t="shared" si="9"/>
        <v>-65</v>
      </c>
      <c r="I46" s="20">
        <f t="shared" ref="I46:J46" si="10">SUM(I45:I45)</f>
        <v>0</v>
      </c>
      <c r="J46" s="20">
        <f t="shared" si="10"/>
        <v>0</v>
      </c>
      <c r="K46" s="20">
        <f t="shared" si="9"/>
        <v>0</v>
      </c>
    </row>
    <row r="47" spans="1:12" s="2" customFormat="1" ht="17.25" customHeight="1" x14ac:dyDescent="0.2">
      <c r="A47" s="10">
        <v>58</v>
      </c>
      <c r="B47" s="11" t="s">
        <v>100</v>
      </c>
      <c r="C47" s="12">
        <v>0</v>
      </c>
      <c r="D47" s="12"/>
      <c r="E47" s="12"/>
      <c r="F47" s="12"/>
      <c r="G47" s="13">
        <v>0</v>
      </c>
      <c r="H47" s="12">
        <f>G47-E47</f>
        <v>0</v>
      </c>
      <c r="I47" s="14"/>
      <c r="J47" s="14"/>
      <c r="K47" s="14"/>
    </row>
    <row r="48" spans="1:12" s="2" customFormat="1" ht="17.25" customHeight="1" x14ac:dyDescent="0.2">
      <c r="A48" s="10">
        <v>64</v>
      </c>
      <c r="B48" s="17" t="s">
        <v>9</v>
      </c>
      <c r="C48" s="18">
        <f>SUM(C47)</f>
        <v>0</v>
      </c>
      <c r="D48" s="18">
        <f t="shared" ref="D48:K48" si="11">SUM(D47)</f>
        <v>0</v>
      </c>
      <c r="E48" s="18">
        <f t="shared" si="11"/>
        <v>0</v>
      </c>
      <c r="F48" s="18">
        <f t="shared" si="11"/>
        <v>0</v>
      </c>
      <c r="G48" s="18">
        <f t="shared" si="11"/>
        <v>0</v>
      </c>
      <c r="H48" s="18">
        <f t="shared" si="11"/>
        <v>0</v>
      </c>
      <c r="I48" s="18">
        <f t="shared" si="11"/>
        <v>0</v>
      </c>
      <c r="J48" s="18">
        <f t="shared" si="11"/>
        <v>0</v>
      </c>
      <c r="K48" s="18">
        <f t="shared" si="11"/>
        <v>0</v>
      </c>
    </row>
    <row r="49" spans="1:11" s="2" customFormat="1" ht="17.25" customHeight="1" x14ac:dyDescent="0.2">
      <c r="A49" s="10">
        <v>65</v>
      </c>
      <c r="B49" s="11" t="s">
        <v>57</v>
      </c>
      <c r="C49" s="12">
        <v>17.7</v>
      </c>
      <c r="D49" s="12">
        <v>0</v>
      </c>
      <c r="E49" s="12"/>
      <c r="F49" s="12">
        <v>0</v>
      </c>
      <c r="G49" s="13"/>
      <c r="H49" s="12">
        <f>G49-E49</f>
        <v>0</v>
      </c>
      <c r="I49" s="14"/>
      <c r="J49" s="14"/>
      <c r="K49" s="14"/>
    </row>
    <row r="50" spans="1:11" s="2" customFormat="1" ht="17.25" customHeight="1" x14ac:dyDescent="0.2">
      <c r="A50" s="10"/>
      <c r="B50" s="11" t="s">
        <v>40</v>
      </c>
      <c r="C50" s="12">
        <v>33.9</v>
      </c>
      <c r="D50" s="12"/>
      <c r="E50" s="12"/>
      <c r="F50" s="12">
        <v>0</v>
      </c>
      <c r="G50" s="13"/>
      <c r="H50" s="12">
        <f t="shared" ref="H50:H52" si="12">G50-E50</f>
        <v>0</v>
      </c>
      <c r="I50" s="14"/>
      <c r="J50" s="14"/>
      <c r="K50" s="14"/>
    </row>
    <row r="51" spans="1:11" s="2" customFormat="1" ht="17.25" customHeight="1" x14ac:dyDescent="0.2">
      <c r="A51" s="10"/>
      <c r="B51" s="11" t="s">
        <v>41</v>
      </c>
      <c r="C51" s="12">
        <v>18</v>
      </c>
      <c r="D51" s="12"/>
      <c r="E51" s="12"/>
      <c r="F51" s="12">
        <v>0</v>
      </c>
      <c r="G51" s="13"/>
      <c r="H51" s="12">
        <f t="shared" si="12"/>
        <v>0</v>
      </c>
      <c r="I51" s="14"/>
      <c r="J51" s="14"/>
      <c r="K51" s="14"/>
    </row>
    <row r="52" spans="1:11" s="2" customFormat="1" ht="17.25" customHeight="1" x14ac:dyDescent="0.2">
      <c r="A52" s="10"/>
      <c r="B52" s="11" t="s">
        <v>84</v>
      </c>
      <c r="C52" s="12">
        <v>0.6</v>
      </c>
      <c r="D52" s="12"/>
      <c r="E52" s="12"/>
      <c r="F52" s="12"/>
      <c r="G52" s="13"/>
      <c r="H52" s="12">
        <f t="shared" si="12"/>
        <v>0</v>
      </c>
      <c r="I52" s="14"/>
      <c r="J52" s="14"/>
      <c r="K52" s="14"/>
    </row>
    <row r="53" spans="1:11" s="2" customFormat="1" ht="17.25" customHeight="1" x14ac:dyDescent="0.2">
      <c r="A53" s="10"/>
      <c r="B53" s="11" t="s">
        <v>39</v>
      </c>
      <c r="C53" s="12"/>
      <c r="D53" s="12">
        <v>57.5</v>
      </c>
      <c r="E53" s="12">
        <v>57.5</v>
      </c>
      <c r="F53" s="12">
        <v>54.6</v>
      </c>
      <c r="G53" s="13">
        <v>30.8</v>
      </c>
      <c r="H53" s="12">
        <f>G53-E53</f>
        <v>-26.7</v>
      </c>
      <c r="I53" s="14"/>
      <c r="J53" s="14"/>
      <c r="K53" s="14"/>
    </row>
    <row r="54" spans="1:11" s="2" customFormat="1" ht="17.25" customHeight="1" x14ac:dyDescent="0.2">
      <c r="A54" s="10">
        <v>71</v>
      </c>
      <c r="B54" s="11" t="s">
        <v>37</v>
      </c>
      <c r="C54" s="12"/>
      <c r="D54" s="12"/>
      <c r="E54" s="12">
        <v>265</v>
      </c>
      <c r="F54" s="12">
        <v>64.3</v>
      </c>
      <c r="G54" s="13"/>
      <c r="H54" s="12">
        <f t="shared" ref="H54:H78" si="13">G54-E54</f>
        <v>-265</v>
      </c>
      <c r="I54" s="14"/>
      <c r="J54" s="14"/>
      <c r="K54" s="14"/>
    </row>
    <row r="55" spans="1:11" s="2" customFormat="1" ht="17.25" customHeight="1" x14ac:dyDescent="0.2">
      <c r="A55" s="10">
        <v>72</v>
      </c>
      <c r="B55" s="11" t="s">
        <v>58</v>
      </c>
      <c r="C55" s="12">
        <v>206.5</v>
      </c>
      <c r="D55" s="12"/>
      <c r="E55" s="12">
        <v>220</v>
      </c>
      <c r="F55" s="12">
        <v>149.5</v>
      </c>
      <c r="G55" s="13">
        <v>140</v>
      </c>
      <c r="H55" s="12">
        <f t="shared" si="13"/>
        <v>-80</v>
      </c>
      <c r="I55" s="14"/>
      <c r="J55" s="14"/>
      <c r="K55" s="14"/>
    </row>
    <row r="56" spans="1:11" s="2" customFormat="1" ht="17.25" customHeight="1" x14ac:dyDescent="0.2">
      <c r="A56" s="10">
        <v>74</v>
      </c>
      <c r="B56" s="11" t="s">
        <v>42</v>
      </c>
      <c r="C56" s="12">
        <v>270.10000000000002</v>
      </c>
      <c r="D56" s="12"/>
      <c r="E56" s="12"/>
      <c r="F56" s="12"/>
      <c r="G56" s="13">
        <v>85.4</v>
      </c>
      <c r="H56" s="12">
        <f t="shared" si="13"/>
        <v>85.4</v>
      </c>
      <c r="I56" s="14"/>
      <c r="J56" s="14"/>
      <c r="K56" s="14"/>
    </row>
    <row r="57" spans="1:11" s="2" customFormat="1" ht="17.25" customHeight="1" x14ac:dyDescent="0.2">
      <c r="A57" s="10">
        <v>77</v>
      </c>
      <c r="B57" s="11" t="s">
        <v>22</v>
      </c>
      <c r="C57" s="12">
        <v>23.3</v>
      </c>
      <c r="D57" s="12"/>
      <c r="E57" s="12">
        <v>5</v>
      </c>
      <c r="F57" s="12">
        <v>5</v>
      </c>
      <c r="G57" s="13">
        <v>19.7</v>
      </c>
      <c r="H57" s="12">
        <f t="shared" si="13"/>
        <v>14.7</v>
      </c>
      <c r="I57" s="14"/>
      <c r="J57" s="14"/>
      <c r="K57" s="14"/>
    </row>
    <row r="58" spans="1:11" s="2" customFormat="1" ht="17.25" customHeight="1" x14ac:dyDescent="0.2">
      <c r="A58" s="10">
        <v>78</v>
      </c>
      <c r="B58" s="11" t="s">
        <v>89</v>
      </c>
      <c r="C58" s="12"/>
      <c r="D58" s="12"/>
      <c r="E58" s="12">
        <v>10</v>
      </c>
      <c r="F58" s="12"/>
      <c r="G58" s="13"/>
      <c r="H58" s="12">
        <f t="shared" si="13"/>
        <v>-10</v>
      </c>
      <c r="I58" s="14"/>
      <c r="J58" s="14"/>
      <c r="K58" s="14"/>
    </row>
    <row r="59" spans="1:11" s="2" customFormat="1" ht="17.25" customHeight="1" x14ac:dyDescent="0.2">
      <c r="A59" s="10">
        <v>79</v>
      </c>
      <c r="B59" s="11" t="s">
        <v>43</v>
      </c>
      <c r="C59" s="12"/>
      <c r="D59" s="12"/>
      <c r="E59" s="12">
        <v>140</v>
      </c>
      <c r="F59" s="12">
        <v>123.5</v>
      </c>
      <c r="G59" s="13"/>
      <c r="H59" s="12">
        <f t="shared" si="13"/>
        <v>-140</v>
      </c>
      <c r="I59" s="14"/>
      <c r="J59" s="14"/>
      <c r="K59" s="14"/>
    </row>
    <row r="60" spans="1:11" s="2" customFormat="1" ht="17.25" customHeight="1" x14ac:dyDescent="0.2">
      <c r="A60" s="10"/>
      <c r="B60" s="11" t="s">
        <v>43</v>
      </c>
      <c r="C60" s="12"/>
      <c r="D60" s="12"/>
      <c r="E60" s="12">
        <v>7</v>
      </c>
      <c r="F60" s="12">
        <v>6.5</v>
      </c>
      <c r="G60" s="13"/>
      <c r="H60" s="12">
        <f t="shared" si="13"/>
        <v>-7</v>
      </c>
      <c r="I60" s="14"/>
      <c r="J60" s="14"/>
      <c r="K60" s="14"/>
    </row>
    <row r="61" spans="1:11" s="2" customFormat="1" ht="17.25" customHeight="1" x14ac:dyDescent="0.2">
      <c r="A61" s="10"/>
      <c r="B61" s="11" t="s">
        <v>44</v>
      </c>
      <c r="C61" s="12">
        <v>337.5</v>
      </c>
      <c r="D61" s="12"/>
      <c r="E61" s="12"/>
      <c r="F61" s="12"/>
      <c r="G61" s="13"/>
      <c r="H61" s="12">
        <f t="shared" si="13"/>
        <v>0</v>
      </c>
      <c r="I61" s="14"/>
      <c r="J61" s="14"/>
      <c r="K61" s="14"/>
    </row>
    <row r="62" spans="1:11" s="2" customFormat="1" ht="17.25" customHeight="1" x14ac:dyDescent="0.2">
      <c r="A62" s="10"/>
      <c r="B62" s="11" t="s">
        <v>59</v>
      </c>
      <c r="C62" s="12">
        <v>6.6</v>
      </c>
      <c r="D62" s="12"/>
      <c r="E62" s="12"/>
      <c r="F62" s="12"/>
      <c r="G62" s="13"/>
      <c r="H62" s="12">
        <f t="shared" si="13"/>
        <v>0</v>
      </c>
      <c r="I62" s="14"/>
      <c r="J62" s="14"/>
      <c r="K62" s="14"/>
    </row>
    <row r="63" spans="1:11" s="2" customFormat="1" ht="17.25" customHeight="1" x14ac:dyDescent="0.2">
      <c r="A63" s="10"/>
      <c r="B63" s="11" t="s">
        <v>44</v>
      </c>
      <c r="C63" s="12">
        <v>51</v>
      </c>
      <c r="D63" s="12"/>
      <c r="E63" s="12"/>
      <c r="F63" s="12"/>
      <c r="G63" s="13"/>
      <c r="H63" s="12">
        <f t="shared" si="13"/>
        <v>0</v>
      </c>
      <c r="I63" s="14"/>
      <c r="J63" s="14"/>
      <c r="K63" s="14"/>
    </row>
    <row r="64" spans="1:11" s="2" customFormat="1" ht="17.25" customHeight="1" x14ac:dyDescent="0.2">
      <c r="A64" s="10"/>
      <c r="B64" s="11" t="s">
        <v>59</v>
      </c>
      <c r="C64" s="12">
        <v>1</v>
      </c>
      <c r="D64" s="12"/>
      <c r="E64" s="12"/>
      <c r="F64" s="12"/>
      <c r="G64" s="13"/>
      <c r="H64" s="12">
        <f t="shared" si="13"/>
        <v>0</v>
      </c>
      <c r="I64" s="14"/>
      <c r="J64" s="14"/>
      <c r="K64" s="14"/>
    </row>
    <row r="65" spans="1:12" s="2" customFormat="1" ht="17.25" customHeight="1" x14ac:dyDescent="0.2">
      <c r="A65" s="10"/>
      <c r="B65" s="11" t="s">
        <v>64</v>
      </c>
      <c r="C65" s="12"/>
      <c r="D65" s="12"/>
      <c r="E65" s="12">
        <v>11.3</v>
      </c>
      <c r="F65" s="12">
        <v>11.3</v>
      </c>
      <c r="G65" s="13">
        <v>1000</v>
      </c>
      <c r="H65" s="12">
        <f t="shared" si="13"/>
        <v>988.7</v>
      </c>
      <c r="I65" s="14"/>
      <c r="J65" s="14"/>
      <c r="K65" s="14"/>
    </row>
    <row r="66" spans="1:12" s="2" customFormat="1" ht="17.25" customHeight="1" x14ac:dyDescent="0.2">
      <c r="A66" s="10"/>
      <c r="B66" s="11" t="s">
        <v>64</v>
      </c>
      <c r="C66" s="12"/>
      <c r="D66" s="12"/>
      <c r="E66" s="12">
        <v>1.5</v>
      </c>
      <c r="F66" s="12">
        <v>1.5</v>
      </c>
      <c r="G66" s="13">
        <v>240</v>
      </c>
      <c r="H66" s="12">
        <f t="shared" si="13"/>
        <v>238.5</v>
      </c>
      <c r="I66" s="14"/>
      <c r="J66" s="14"/>
      <c r="K66" s="14"/>
    </row>
    <row r="67" spans="1:12" s="2" customFormat="1" ht="17.25" customHeight="1" x14ac:dyDescent="0.2">
      <c r="A67" s="10"/>
      <c r="B67" s="11" t="s">
        <v>65</v>
      </c>
      <c r="C67" s="12"/>
      <c r="D67" s="12"/>
      <c r="E67" s="12">
        <v>0.93</v>
      </c>
      <c r="F67" s="12">
        <v>0.9</v>
      </c>
      <c r="G67" s="13">
        <v>130</v>
      </c>
      <c r="H67" s="12">
        <f t="shared" si="13"/>
        <v>129.07</v>
      </c>
      <c r="I67" s="14"/>
      <c r="J67" s="14"/>
      <c r="K67" s="14"/>
    </row>
    <row r="68" spans="1:12" s="2" customFormat="1" ht="17.25" customHeight="1" x14ac:dyDescent="0.2">
      <c r="A68" s="10"/>
      <c r="B68" s="11" t="s">
        <v>66</v>
      </c>
      <c r="C68" s="12"/>
      <c r="D68" s="12"/>
      <c r="E68" s="12">
        <v>0.9</v>
      </c>
      <c r="F68" s="12">
        <v>0.9</v>
      </c>
      <c r="G68" s="13">
        <v>130</v>
      </c>
      <c r="H68" s="12">
        <f t="shared" si="13"/>
        <v>129.1</v>
      </c>
      <c r="I68" s="14"/>
      <c r="J68" s="14"/>
      <c r="K68" s="14"/>
    </row>
    <row r="69" spans="1:12" s="2" customFormat="1" ht="17.25" customHeight="1" x14ac:dyDescent="0.2">
      <c r="A69" s="10"/>
      <c r="B69" s="11" t="s">
        <v>90</v>
      </c>
      <c r="C69" s="12"/>
      <c r="D69" s="12"/>
      <c r="E69" s="12">
        <v>297.7</v>
      </c>
      <c r="F69" s="12">
        <v>297.7</v>
      </c>
      <c r="G69" s="13">
        <v>1000</v>
      </c>
      <c r="H69" s="12">
        <f t="shared" ref="H69:H72" si="14">G69-E69</f>
        <v>702.3</v>
      </c>
      <c r="I69" s="14"/>
      <c r="J69" s="14"/>
      <c r="K69" s="14"/>
    </row>
    <row r="70" spans="1:12" s="2" customFormat="1" ht="17.25" customHeight="1" x14ac:dyDescent="0.2">
      <c r="A70" s="10"/>
      <c r="B70" s="11" t="s">
        <v>90</v>
      </c>
      <c r="C70" s="12"/>
      <c r="D70" s="12"/>
      <c r="E70" s="12">
        <v>39.5</v>
      </c>
      <c r="F70" s="12">
        <v>39.5</v>
      </c>
      <c r="G70" s="13">
        <v>240</v>
      </c>
      <c r="H70" s="12">
        <f t="shared" si="14"/>
        <v>200.5</v>
      </c>
      <c r="I70" s="14"/>
      <c r="J70" s="14"/>
      <c r="K70" s="14"/>
    </row>
    <row r="71" spans="1:12" s="2" customFormat="1" ht="17.25" customHeight="1" x14ac:dyDescent="0.2">
      <c r="A71" s="10"/>
      <c r="B71" s="11" t="s">
        <v>91</v>
      </c>
      <c r="C71" s="12"/>
      <c r="D71" s="12"/>
      <c r="E71" s="12">
        <v>24.1</v>
      </c>
      <c r="F71" s="12">
        <v>24.1</v>
      </c>
      <c r="G71" s="13">
        <v>130</v>
      </c>
      <c r="H71" s="12">
        <f t="shared" si="14"/>
        <v>105.9</v>
      </c>
      <c r="I71" s="14"/>
      <c r="J71" s="14"/>
      <c r="K71" s="14"/>
    </row>
    <row r="72" spans="1:12" s="2" customFormat="1" ht="17.25" customHeight="1" x14ac:dyDescent="0.2">
      <c r="A72" s="10"/>
      <c r="B72" s="11" t="s">
        <v>92</v>
      </c>
      <c r="C72" s="12"/>
      <c r="D72" s="12"/>
      <c r="E72" s="12">
        <v>24.1</v>
      </c>
      <c r="F72" s="12">
        <v>24.1</v>
      </c>
      <c r="G72" s="13">
        <v>130</v>
      </c>
      <c r="H72" s="12">
        <f t="shared" si="14"/>
        <v>105.9</v>
      </c>
      <c r="I72" s="14"/>
      <c r="J72" s="14"/>
      <c r="K72" s="14"/>
    </row>
    <row r="73" spans="1:12" s="2" customFormat="1" ht="17.25" customHeight="1" x14ac:dyDescent="0.2">
      <c r="A73" s="10"/>
      <c r="B73" s="11" t="s">
        <v>45</v>
      </c>
      <c r="C73" s="12">
        <v>34.4</v>
      </c>
      <c r="D73" s="12"/>
      <c r="E73" s="12"/>
      <c r="F73" s="12"/>
      <c r="G73" s="13"/>
      <c r="H73" s="12">
        <f t="shared" si="13"/>
        <v>0</v>
      </c>
      <c r="I73" s="14"/>
      <c r="J73" s="14"/>
      <c r="K73" s="14"/>
    </row>
    <row r="74" spans="1:12" s="2" customFormat="1" ht="17.25" customHeight="1" x14ac:dyDescent="0.2">
      <c r="A74" s="10"/>
      <c r="B74" s="11" t="s">
        <v>60</v>
      </c>
      <c r="C74" s="12">
        <v>0.67</v>
      </c>
      <c r="D74" s="12"/>
      <c r="E74" s="12"/>
      <c r="F74" s="12"/>
      <c r="G74" s="13"/>
      <c r="H74" s="12">
        <f t="shared" si="13"/>
        <v>0</v>
      </c>
      <c r="I74" s="14"/>
      <c r="J74" s="14"/>
      <c r="K74" s="14"/>
    </row>
    <row r="75" spans="1:12" s="2" customFormat="1" ht="17.25" customHeight="1" x14ac:dyDescent="0.2">
      <c r="A75" s="10"/>
      <c r="B75" s="11" t="s">
        <v>46</v>
      </c>
      <c r="C75" s="12">
        <v>34.4</v>
      </c>
      <c r="D75" s="12"/>
      <c r="E75" s="12"/>
      <c r="F75" s="12"/>
      <c r="G75" s="13"/>
      <c r="H75" s="12">
        <f t="shared" si="13"/>
        <v>0</v>
      </c>
      <c r="I75" s="14"/>
      <c r="J75" s="14"/>
      <c r="K75" s="14"/>
    </row>
    <row r="76" spans="1:12" s="2" customFormat="1" ht="17.25" customHeight="1" x14ac:dyDescent="0.2">
      <c r="A76" s="10"/>
      <c r="B76" s="11" t="s">
        <v>61</v>
      </c>
      <c r="C76" s="12">
        <v>0.7</v>
      </c>
      <c r="D76" s="12"/>
      <c r="E76" s="12"/>
      <c r="F76" s="12"/>
      <c r="G76" s="13"/>
      <c r="H76" s="12">
        <f t="shared" si="13"/>
        <v>0</v>
      </c>
      <c r="I76" s="14"/>
      <c r="J76" s="14"/>
      <c r="K76" s="14"/>
    </row>
    <row r="77" spans="1:12" s="21" customFormat="1" ht="17.25" customHeight="1" x14ac:dyDescent="0.2">
      <c r="A77" s="16"/>
      <c r="B77" s="17" t="s">
        <v>86</v>
      </c>
      <c r="C77" s="18">
        <f>SUM(C49:C76)</f>
        <v>1036.3699999999999</v>
      </c>
      <c r="D77" s="18">
        <f>SUM(D49:D76)</f>
        <v>57.5</v>
      </c>
      <c r="E77" s="18">
        <f>SUM(E49:E76)</f>
        <v>1104.5299999999997</v>
      </c>
      <c r="F77" s="18">
        <f>SUM(F49:F76)</f>
        <v>803.4</v>
      </c>
      <c r="G77" s="19"/>
      <c r="H77" s="18"/>
      <c r="I77" s="20"/>
      <c r="J77" s="20"/>
      <c r="K77" s="20"/>
    </row>
    <row r="78" spans="1:12" s="2" customFormat="1" ht="17.25" customHeight="1" x14ac:dyDescent="0.2">
      <c r="A78" s="10"/>
      <c r="B78" s="11" t="s">
        <v>37</v>
      </c>
      <c r="C78" s="12"/>
      <c r="D78" s="12">
        <v>500</v>
      </c>
      <c r="E78" s="18"/>
      <c r="F78" s="18"/>
      <c r="G78" s="19"/>
      <c r="H78" s="12">
        <f t="shared" si="13"/>
        <v>0</v>
      </c>
      <c r="I78" s="20">
        <v>500000</v>
      </c>
      <c r="J78" s="20">
        <v>0</v>
      </c>
      <c r="K78" s="20">
        <v>0</v>
      </c>
      <c r="L78" s="2" t="s">
        <v>102</v>
      </c>
    </row>
    <row r="79" spans="1:12" s="2" customFormat="1" ht="17.25" customHeight="1" x14ac:dyDescent="0.2">
      <c r="A79" s="10">
        <v>81</v>
      </c>
      <c r="B79" s="17" t="s">
        <v>9</v>
      </c>
      <c r="C79" s="18">
        <f>SUM(C78)</f>
        <v>0</v>
      </c>
      <c r="D79" s="18">
        <f t="shared" ref="D79:K79" si="15">SUM(D78)</f>
        <v>500</v>
      </c>
      <c r="E79" s="18">
        <f t="shared" si="15"/>
        <v>0</v>
      </c>
      <c r="F79" s="18">
        <f t="shared" si="15"/>
        <v>0</v>
      </c>
      <c r="G79" s="18">
        <f t="shared" si="15"/>
        <v>0</v>
      </c>
      <c r="H79" s="18">
        <f t="shared" si="15"/>
        <v>0</v>
      </c>
      <c r="I79" s="18">
        <f t="shared" si="15"/>
        <v>500000</v>
      </c>
      <c r="J79" s="18">
        <f t="shared" si="15"/>
        <v>0</v>
      </c>
      <c r="K79" s="18">
        <f t="shared" si="15"/>
        <v>0</v>
      </c>
    </row>
    <row r="80" spans="1:12" s="2" customFormat="1" ht="17.25" customHeight="1" x14ac:dyDescent="0.2">
      <c r="A80" s="10"/>
      <c r="B80" s="11" t="s">
        <v>63</v>
      </c>
      <c r="C80" s="12"/>
      <c r="D80" s="18"/>
      <c r="E80" s="12"/>
      <c r="F80" s="12">
        <v>0</v>
      </c>
      <c r="G80" s="13">
        <v>250</v>
      </c>
      <c r="H80" s="18">
        <f>G80-E80</f>
        <v>250</v>
      </c>
      <c r="I80" s="20"/>
      <c r="J80" s="20"/>
      <c r="K80" s="20"/>
    </row>
    <row r="81" spans="1:11" s="2" customFormat="1" ht="17.25" customHeight="1" x14ac:dyDescent="0.2">
      <c r="A81" s="10">
        <v>82</v>
      </c>
      <c r="B81" s="17" t="s">
        <v>21</v>
      </c>
      <c r="C81" s="18">
        <f>SUM(C80)</f>
        <v>0</v>
      </c>
      <c r="D81" s="18">
        <f t="shared" ref="D81:K81" si="16">SUM(D80)</f>
        <v>0</v>
      </c>
      <c r="E81" s="18">
        <f t="shared" si="16"/>
        <v>0</v>
      </c>
      <c r="F81" s="18">
        <f t="shared" si="16"/>
        <v>0</v>
      </c>
      <c r="G81" s="18">
        <f t="shared" si="16"/>
        <v>250</v>
      </c>
      <c r="H81" s="18">
        <f t="shared" si="16"/>
        <v>250</v>
      </c>
      <c r="I81" s="18">
        <f t="shared" si="16"/>
        <v>0</v>
      </c>
      <c r="J81" s="18">
        <f t="shared" si="16"/>
        <v>0</v>
      </c>
      <c r="K81" s="18">
        <f t="shared" si="16"/>
        <v>0</v>
      </c>
    </row>
    <row r="82" spans="1:11" s="2" customFormat="1" ht="17.25" customHeight="1" x14ac:dyDescent="0.2">
      <c r="A82" s="10"/>
      <c r="B82" s="11" t="s">
        <v>47</v>
      </c>
      <c r="C82" s="12">
        <v>6</v>
      </c>
      <c r="D82" s="18"/>
      <c r="E82" s="12"/>
      <c r="F82" s="12"/>
      <c r="G82" s="13"/>
      <c r="H82" s="12">
        <f>G82-E82</f>
        <v>0</v>
      </c>
      <c r="I82" s="14"/>
      <c r="J82" s="14"/>
      <c r="K82" s="14"/>
    </row>
    <row r="83" spans="1:11" s="2" customFormat="1" ht="17.25" customHeight="1" x14ac:dyDescent="0.2">
      <c r="A83" s="10"/>
      <c r="B83" s="17" t="s">
        <v>21</v>
      </c>
      <c r="C83" s="18">
        <f>C82</f>
        <v>6</v>
      </c>
      <c r="D83" s="18">
        <f>-D82</f>
        <v>0</v>
      </c>
      <c r="E83" s="18"/>
      <c r="F83" s="18"/>
      <c r="G83" s="19"/>
      <c r="H83" s="18">
        <f>H82</f>
        <v>0</v>
      </c>
      <c r="I83" s="20">
        <f t="shared" ref="I83" si="17">I82</f>
        <v>0</v>
      </c>
      <c r="J83" s="20">
        <f t="shared" ref="J83:K83" si="18">J82</f>
        <v>0</v>
      </c>
      <c r="K83" s="20">
        <f t="shared" si="18"/>
        <v>0</v>
      </c>
    </row>
    <row r="84" spans="1:11" s="2" customFormat="1" ht="17.25" customHeight="1" x14ac:dyDescent="0.2">
      <c r="A84" s="10">
        <v>83</v>
      </c>
      <c r="B84" s="11" t="s">
        <v>26</v>
      </c>
      <c r="C84" s="12">
        <v>0</v>
      </c>
      <c r="D84" s="12"/>
      <c r="E84" s="12">
        <v>1.3</v>
      </c>
      <c r="F84" s="12"/>
      <c r="G84" s="13"/>
      <c r="H84" s="12">
        <f>G84-E84</f>
        <v>-1.3</v>
      </c>
      <c r="I84" s="14"/>
      <c r="J84" s="14"/>
      <c r="K84" s="14"/>
    </row>
    <row r="85" spans="1:11" s="2" customFormat="1" ht="17.25" customHeight="1" x14ac:dyDescent="0.2">
      <c r="A85" s="10"/>
      <c r="B85" s="11" t="s">
        <v>35</v>
      </c>
      <c r="C85" s="12">
        <v>1.3</v>
      </c>
      <c r="D85" s="18"/>
      <c r="E85" s="18"/>
      <c r="F85" s="18"/>
      <c r="G85" s="19">
        <v>1.3</v>
      </c>
      <c r="H85" s="12">
        <f t="shared" ref="H85:H86" si="19">G85-E85</f>
        <v>1.3</v>
      </c>
      <c r="I85" s="20"/>
      <c r="J85" s="20"/>
      <c r="K85" s="20"/>
    </row>
    <row r="86" spans="1:11" s="2" customFormat="1" ht="17.25" customHeight="1" x14ac:dyDescent="0.2">
      <c r="A86" s="10"/>
      <c r="B86" s="11" t="s">
        <v>21</v>
      </c>
      <c r="C86" s="18">
        <f>C84+C85</f>
        <v>1.3</v>
      </c>
      <c r="D86" s="18">
        <f t="shared" ref="D86:K86" si="20">D84+D85</f>
        <v>0</v>
      </c>
      <c r="E86" s="18">
        <f t="shared" si="20"/>
        <v>1.3</v>
      </c>
      <c r="F86" s="18">
        <f t="shared" si="20"/>
        <v>0</v>
      </c>
      <c r="G86" s="19">
        <f>SUM(G85)</f>
        <v>1.3</v>
      </c>
      <c r="H86" s="12">
        <f t="shared" si="19"/>
        <v>0</v>
      </c>
      <c r="I86" s="20">
        <f t="shared" ref="I86:J86" si="21">I84+I85</f>
        <v>0</v>
      </c>
      <c r="J86" s="20">
        <f t="shared" si="21"/>
        <v>0</v>
      </c>
      <c r="K86" s="20">
        <f t="shared" si="20"/>
        <v>0</v>
      </c>
    </row>
    <row r="87" spans="1:11" s="25" customFormat="1" ht="17.25" customHeight="1" x14ac:dyDescent="0.2">
      <c r="A87" s="22"/>
      <c r="B87" s="17" t="s">
        <v>96</v>
      </c>
      <c r="C87" s="23"/>
      <c r="D87" s="18"/>
      <c r="E87" s="24"/>
      <c r="F87" s="24"/>
      <c r="G87" s="24"/>
      <c r="H87" s="18"/>
      <c r="I87" s="20"/>
      <c r="J87" s="1">
        <v>65800</v>
      </c>
      <c r="K87" s="1">
        <v>131700</v>
      </c>
    </row>
    <row r="88" spans="1:11" s="2" customFormat="1" ht="12" x14ac:dyDescent="0.2">
      <c r="A88" s="10"/>
      <c r="B88" s="17" t="s">
        <v>10</v>
      </c>
      <c r="C88" s="18">
        <f>C23+C28+C32+C34+C44+C46+C48+C79+C81+C83+C86+C77</f>
        <v>4688.6900000000005</v>
      </c>
      <c r="D88" s="18">
        <f t="shared" ref="D88:F88" si="22">D23+D28+D32+D34+D44+D46+D48+D79+D81+D83+D86+D77</f>
        <v>3255.5</v>
      </c>
      <c r="E88" s="18">
        <f t="shared" si="22"/>
        <v>4547.7300000000005</v>
      </c>
      <c r="F88" s="18">
        <f t="shared" si="22"/>
        <v>3299.6800000000003</v>
      </c>
      <c r="G88" s="18">
        <f>G86+G83+G81+G79+G48+G46+G44+G34+G32+G28+G23</f>
        <v>3299.2999999999997</v>
      </c>
      <c r="H88" s="18" t="e">
        <f>H23+H28+H32+H34+H44+H46+#REF!+H79+H86+H48+H81+H83</f>
        <v>#REF!</v>
      </c>
      <c r="I88" s="20">
        <f>I86+I83+I81+I79+I48+I46+I44+I34+I32+I23+I87+I28</f>
        <v>3682700</v>
      </c>
      <c r="J88" s="20">
        <f>J86+J83+J81+J79+J48+J46+J44+J34+J32+J23+J87+J28</f>
        <v>3253300</v>
      </c>
      <c r="K88" s="20">
        <f>K86+K83+K81+K79+K48+K46+K44+K34+K32+K23+K87+K28</f>
        <v>3319200</v>
      </c>
    </row>
    <row r="89" spans="1:11" s="2" customFormat="1" ht="12" x14ac:dyDescent="0.2">
      <c r="G89" s="26"/>
      <c r="I89" s="27"/>
      <c r="J89" s="27"/>
      <c r="K89" s="27"/>
    </row>
    <row r="90" spans="1:11" s="2" customFormat="1" ht="12" x14ac:dyDescent="0.2">
      <c r="G90" s="26"/>
      <c r="I90" s="28"/>
      <c r="J90" s="28"/>
      <c r="K90" s="28"/>
    </row>
    <row r="91" spans="1:11" s="2" customFormat="1" ht="12" x14ac:dyDescent="0.2">
      <c r="B91" s="2" t="s">
        <v>11</v>
      </c>
      <c r="E91" s="2" t="s">
        <v>49</v>
      </c>
      <c r="G91" s="26"/>
      <c r="I91" s="27"/>
      <c r="J91" s="27"/>
      <c r="K91" s="27"/>
    </row>
    <row r="92" spans="1:11" s="2" customFormat="1" ht="12" x14ac:dyDescent="0.2">
      <c r="G92" s="26"/>
      <c r="I92" s="27"/>
      <c r="J92" s="27"/>
      <c r="K92" s="27"/>
    </row>
    <row r="93" spans="1:11" s="2" customFormat="1" ht="12" x14ac:dyDescent="0.2">
      <c r="B93" s="2" t="s">
        <v>12</v>
      </c>
      <c r="E93" s="2" t="s">
        <v>48</v>
      </c>
      <c r="G93" s="26"/>
      <c r="I93" s="27"/>
      <c r="J93" s="27"/>
      <c r="K93" s="27"/>
    </row>
    <row r="94" spans="1:11" s="2" customFormat="1" ht="12" x14ac:dyDescent="0.2">
      <c r="G94" s="26"/>
      <c r="I94" s="27"/>
      <c r="J94" s="27"/>
      <c r="K94" s="27"/>
    </row>
    <row r="95" spans="1:11" s="2" customFormat="1" ht="12" x14ac:dyDescent="0.2">
      <c r="G95" s="26"/>
      <c r="I95" s="27"/>
      <c r="J95" s="27"/>
      <c r="K95" s="27"/>
    </row>
    <row r="96" spans="1:11" x14ac:dyDescent="0.25">
      <c r="B96" s="2"/>
    </row>
  </sheetData>
  <mergeCells count="1">
    <mergeCell ref="A1:K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ignoredErrors>
    <ignoredError sqref="C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2021-11-10T13:06:03Z</cp:lastPrinted>
  <dcterms:created xsi:type="dcterms:W3CDTF">2006-09-16T00:00:00Z</dcterms:created>
  <dcterms:modified xsi:type="dcterms:W3CDTF">2023-11-13T10:00:11Z</dcterms:modified>
</cp:coreProperties>
</file>